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/>
  <mc:AlternateContent xmlns:mc="http://schemas.openxmlformats.org/markup-compatibility/2006">
    <mc:Choice Requires="x15">
      <x15ac:absPath xmlns:x15ac="http://schemas.microsoft.com/office/spreadsheetml/2010/11/ac" url="/Users/ty/Desktop/"/>
    </mc:Choice>
  </mc:AlternateContent>
  <xr:revisionPtr revIDLastSave="0" documentId="13_ncr:1_{B8801F1C-E11E-3745-9C4B-207BC19DFE48}" xr6:coauthVersionLast="47" xr6:coauthVersionMax="47" xr10:uidLastSave="{00000000-0000-0000-0000-000000000000}"/>
  <bookViews>
    <workbookView xWindow="0" yWindow="0" windowWidth="38400" windowHeight="21600" activeTab="2" xr2:uid="{00000000-000D-0000-FFFF-FFFF00000000}"/>
  </bookViews>
  <sheets>
    <sheet name="Strength &amp; Run" sheetId="1" r:id="rId1"/>
    <sheet name="30-30 Test" sheetId="2" r:id="rId2"/>
    <sheet name="Biathlon Race" sheetId="4" r:id="rId3"/>
    <sheet name="Uphil Rac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" i="4" l="1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C17" i="2"/>
  <c r="B17" i="2"/>
  <c r="D17" i="2" s="1"/>
  <c r="C2" i="2"/>
  <c r="B2" i="2"/>
  <c r="B6" i="2"/>
  <c r="D6" i="2" s="1"/>
  <c r="B15" i="2"/>
  <c r="D15" i="2" s="1"/>
  <c r="B7" i="2"/>
  <c r="D7" i="2" s="1"/>
  <c r="B13" i="2"/>
  <c r="D13" i="2" s="1"/>
  <c r="B16" i="2"/>
  <c r="D16" i="2" s="1"/>
  <c r="C5" i="2"/>
  <c r="B5" i="2"/>
  <c r="D5" i="2" s="1"/>
  <c r="B4" i="2"/>
  <c r="D4" i="2" s="1"/>
  <c r="B11" i="2"/>
  <c r="D11" i="2" s="1"/>
  <c r="B14" i="2"/>
  <c r="D14" i="2" s="1"/>
  <c r="B9" i="2"/>
  <c r="D9" i="2" s="1"/>
  <c r="B10" i="2"/>
  <c r="D10" i="2" s="1"/>
  <c r="B8" i="2"/>
  <c r="D8" i="2" s="1"/>
  <c r="B3" i="2"/>
  <c r="D3" i="2" s="1"/>
  <c r="B12" i="2"/>
  <c r="D12" i="2" s="1"/>
  <c r="B18" i="2"/>
  <c r="D18" i="2" s="1"/>
  <c r="D2" i="2" l="1"/>
</calcChain>
</file>

<file path=xl/sharedStrings.xml><?xml version="1.0" encoding="utf-8"?>
<sst xmlns="http://schemas.openxmlformats.org/spreadsheetml/2006/main" count="251" uniqueCount="117">
  <si>
    <t>Situps</t>
  </si>
  <si>
    <t>Box jump</t>
  </si>
  <si>
    <t>Pushup</t>
  </si>
  <si>
    <t>Pull ups</t>
  </si>
  <si>
    <t>Dips</t>
  </si>
  <si>
    <t>Run</t>
  </si>
  <si>
    <t>Charlie</t>
  </si>
  <si>
    <t>Colton</t>
  </si>
  <si>
    <t>Aiden</t>
  </si>
  <si>
    <t>Connor</t>
  </si>
  <si>
    <t>Josie</t>
  </si>
  <si>
    <t>Wylie</t>
  </si>
  <si>
    <t>Sisu</t>
  </si>
  <si>
    <t>Davis</t>
  </si>
  <si>
    <t>Annika</t>
  </si>
  <si>
    <t>Bode</t>
  </si>
  <si>
    <t>Sawyer</t>
  </si>
  <si>
    <t>Tristan</t>
  </si>
  <si>
    <t>TJ</t>
  </si>
  <si>
    <t>Luke</t>
  </si>
  <si>
    <t>Thoresen</t>
  </si>
  <si>
    <t>Dylan</t>
  </si>
  <si>
    <t>Maren</t>
  </si>
  <si>
    <t>Ava</t>
  </si>
  <si>
    <t>Marc</t>
  </si>
  <si>
    <t>Dillon</t>
  </si>
  <si>
    <t>Thoreson</t>
  </si>
  <si>
    <t>Aidan</t>
  </si>
  <si>
    <t>?</t>
  </si>
  <si>
    <t>Prone</t>
  </si>
  <si>
    <t>Standing</t>
  </si>
  <si>
    <t>Total</t>
  </si>
  <si>
    <t>Bib Number</t>
  </si>
  <si>
    <t>Last Name</t>
  </si>
  <si>
    <t>First Name</t>
  </si>
  <si>
    <t>Group</t>
  </si>
  <si>
    <t>Team</t>
  </si>
  <si>
    <t>Sheppard</t>
  </si>
  <si>
    <t>Mens seniors/Masters (over 20) skate</t>
  </si>
  <si>
    <t>Team Altius</t>
  </si>
  <si>
    <t>Purviance</t>
  </si>
  <si>
    <t>John</t>
  </si>
  <si>
    <t>Oakley</t>
  </si>
  <si>
    <t>Russell</t>
  </si>
  <si>
    <t>Wiedel</t>
  </si>
  <si>
    <t>Men U16, U18, U20 skate</t>
  </si>
  <si>
    <t>CBC</t>
  </si>
  <si>
    <t>Thrasher</t>
  </si>
  <si>
    <t>Sands</t>
  </si>
  <si>
    <t>Methow Biathlon Racing Project</t>
  </si>
  <si>
    <t>Rhodes</t>
  </si>
  <si>
    <t>SSWSC</t>
  </si>
  <si>
    <t>Petsch</t>
  </si>
  <si>
    <t>Jackson Hole Ski and Snowboard</t>
  </si>
  <si>
    <t>Devin</t>
  </si>
  <si>
    <t>Girls U14 skate</t>
  </si>
  <si>
    <t>Burrington</t>
  </si>
  <si>
    <t>Wheeler</t>
  </si>
  <si>
    <t>Ally</t>
  </si>
  <si>
    <t>Female U16, U18, U20 Skate</t>
  </si>
  <si>
    <t>Casper Nordic</t>
  </si>
  <si>
    <t>Smith</t>
  </si>
  <si>
    <t>Methow biathlon racing project</t>
  </si>
  <si>
    <t>Bolinger</t>
  </si>
  <si>
    <t>Brosterhous</t>
  </si>
  <si>
    <t>Female U16, U18, U20 Classic</t>
  </si>
  <si>
    <t>Becky</t>
  </si>
  <si>
    <t>Female seniors/Masters (over 20) Skate</t>
  </si>
  <si>
    <t>Yarhraes</t>
  </si>
  <si>
    <t>Thorsen</t>
  </si>
  <si>
    <t>Boys U14 Skate</t>
  </si>
  <si>
    <t>Landers</t>
  </si>
  <si>
    <t>Hodge</t>
  </si>
  <si>
    <t>Time</t>
  </si>
  <si>
    <t>Pearson</t>
  </si>
  <si>
    <t>Emma</t>
  </si>
  <si>
    <t>Wave/Interval</t>
  </si>
  <si>
    <t>Shoemaker</t>
  </si>
  <si>
    <t>Boys Novice youth (15-) Rollerski</t>
  </si>
  <si>
    <t>CMBC</t>
  </si>
  <si>
    <t>Girls novice youth (15-) Rollerkski</t>
  </si>
  <si>
    <t>NA</t>
  </si>
  <si>
    <t>Boys U15 Rollerski</t>
  </si>
  <si>
    <t>Girls U15 Rollerski</t>
  </si>
  <si>
    <t>Mare</t>
  </si>
  <si>
    <t>Clark</t>
  </si>
  <si>
    <t>Wetzel</t>
  </si>
  <si>
    <t>Douglas</t>
  </si>
  <si>
    <t>Male seniors/masters (22+) Run</t>
  </si>
  <si>
    <t>Mens U17 Rollerski</t>
  </si>
  <si>
    <t>Shoot #1</t>
  </si>
  <si>
    <t>Shoot #2</t>
  </si>
  <si>
    <t>Shoot #3</t>
  </si>
  <si>
    <t>Shoot #4</t>
  </si>
  <si>
    <t>Misses</t>
  </si>
  <si>
    <t>Race Time</t>
  </si>
  <si>
    <t>48:26</t>
  </si>
  <si>
    <t>49:08</t>
  </si>
  <si>
    <t>49:41</t>
  </si>
  <si>
    <t>50:48</t>
  </si>
  <si>
    <t>54:11</t>
  </si>
  <si>
    <t>54:49</t>
  </si>
  <si>
    <t>01:01:42</t>
  </si>
  <si>
    <t>01:05:19</t>
  </si>
  <si>
    <t>01:12:43</t>
  </si>
  <si>
    <t>01:14:16</t>
  </si>
  <si>
    <t>01:15:16</t>
  </si>
  <si>
    <t>DNS</t>
  </si>
  <si>
    <t>1:15:35</t>
  </si>
  <si>
    <t>1:32:49</t>
  </si>
  <si>
    <t>01:08:01</t>
  </si>
  <si>
    <t>43:26</t>
  </si>
  <si>
    <t>45:15</t>
  </si>
  <si>
    <t>1:02:01</t>
  </si>
  <si>
    <t>58:20</t>
  </si>
  <si>
    <t>43:12</t>
  </si>
  <si>
    <t>1:08:01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</si>
</sst>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2"/>
      <color theme="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000000"/>
      <name val="Arial"/>
      <family val="2"/>
      <scheme val="minor"/>
    </font>
    <font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20" fontId="1" fillId="0" borderId="0" xfId="0" applyNumberFormat="1" applyFont="1" applyAlignme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0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20" fontId="1" fillId="0" borderId="9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7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7" fontId="0" fillId="0" borderId="9" xfId="0" applyNumberFormat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22"/>
  <sheetViews>
    <sheetView workbookViewId="0">
      <selection activeCell="F39" sqref="F39"/>
    </sheetView>
  </sheetViews>
  <sheetFormatPr baseColWidth="10" defaultColWidth="12.5" defaultRowHeight="15.75" customHeight="1" x14ac:dyDescent="0.15"/>
  <cols>
    <col min="1" max="7" width="14.1640625" customWidth="1"/>
  </cols>
  <sheetData>
    <row r="1" spans="1:7" ht="17" customHeight="1" x14ac:dyDescent="0.15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4" t="s">
        <v>5</v>
      </c>
    </row>
    <row r="2" spans="1:7" ht="17" customHeight="1" x14ac:dyDescent="0.15">
      <c r="A2" s="13" t="s">
        <v>6</v>
      </c>
      <c r="B2" s="14">
        <v>33</v>
      </c>
      <c r="C2" s="14">
        <v>50</v>
      </c>
      <c r="D2" s="14">
        <v>41</v>
      </c>
      <c r="E2" s="14">
        <v>10</v>
      </c>
      <c r="F2" s="14">
        <v>11</v>
      </c>
      <c r="G2" s="15">
        <v>0.375</v>
      </c>
    </row>
    <row r="3" spans="1:7" ht="17" customHeight="1" x14ac:dyDescent="0.15">
      <c r="A3" s="13" t="s">
        <v>7</v>
      </c>
      <c r="B3" s="14">
        <v>51</v>
      </c>
      <c r="C3" s="14">
        <v>56</v>
      </c>
      <c r="D3" s="14">
        <v>26</v>
      </c>
      <c r="E3" s="14">
        <v>11</v>
      </c>
      <c r="F3" s="14">
        <v>12</v>
      </c>
      <c r="G3" s="15">
        <v>0.37222222222222223</v>
      </c>
    </row>
    <row r="4" spans="1:7" ht="17" customHeight="1" x14ac:dyDescent="0.15">
      <c r="A4" s="13" t="s">
        <v>8</v>
      </c>
      <c r="B4" s="14">
        <v>45</v>
      </c>
      <c r="C4" s="14">
        <v>64</v>
      </c>
      <c r="D4" s="14">
        <v>43</v>
      </c>
      <c r="E4" s="14">
        <v>18</v>
      </c>
      <c r="F4" s="14">
        <v>21</v>
      </c>
      <c r="G4" s="15">
        <v>0.37430555555555556</v>
      </c>
    </row>
    <row r="5" spans="1:7" ht="17" customHeight="1" x14ac:dyDescent="0.15">
      <c r="A5" s="13" t="s">
        <v>9</v>
      </c>
      <c r="B5" s="14">
        <v>29</v>
      </c>
      <c r="C5" s="14">
        <v>44</v>
      </c>
      <c r="D5" s="14">
        <v>42</v>
      </c>
      <c r="E5" s="14">
        <v>4</v>
      </c>
      <c r="F5" s="14">
        <v>6</v>
      </c>
      <c r="G5" s="15">
        <v>0.3972222222222222</v>
      </c>
    </row>
    <row r="6" spans="1:7" ht="17" customHeight="1" x14ac:dyDescent="0.15">
      <c r="A6" s="13" t="s">
        <v>10</v>
      </c>
      <c r="B6" s="14">
        <v>48</v>
      </c>
      <c r="C6" s="14">
        <v>37</v>
      </c>
      <c r="D6" s="14">
        <v>31</v>
      </c>
      <c r="E6" s="14">
        <v>6</v>
      </c>
      <c r="F6" s="14">
        <v>7</v>
      </c>
      <c r="G6" s="15">
        <v>0.49513888888888891</v>
      </c>
    </row>
    <row r="7" spans="1:7" ht="17" customHeight="1" x14ac:dyDescent="0.15">
      <c r="A7" s="13" t="s">
        <v>11</v>
      </c>
      <c r="B7" s="14">
        <v>37</v>
      </c>
      <c r="C7" s="14">
        <v>40</v>
      </c>
      <c r="D7" s="14">
        <v>13</v>
      </c>
      <c r="E7" s="14">
        <v>2</v>
      </c>
      <c r="F7" s="14">
        <v>0</v>
      </c>
      <c r="G7" s="15">
        <v>0.44444444444444442</v>
      </c>
    </row>
    <row r="8" spans="1:7" ht="17" customHeight="1" x14ac:dyDescent="0.15">
      <c r="A8" s="13" t="s">
        <v>12</v>
      </c>
      <c r="B8" s="14">
        <v>36</v>
      </c>
      <c r="C8" s="14">
        <v>29</v>
      </c>
      <c r="D8" s="14">
        <v>11</v>
      </c>
      <c r="E8" s="14">
        <v>0</v>
      </c>
      <c r="F8" s="14">
        <v>0</v>
      </c>
      <c r="G8" s="15">
        <v>0.51736111111111116</v>
      </c>
    </row>
    <row r="9" spans="1:7" ht="17" customHeight="1" x14ac:dyDescent="0.15">
      <c r="A9" s="13" t="s">
        <v>13</v>
      </c>
      <c r="B9" s="14">
        <v>46</v>
      </c>
      <c r="C9" s="14">
        <v>44</v>
      </c>
      <c r="D9" s="14">
        <v>30</v>
      </c>
      <c r="E9" s="14">
        <v>3</v>
      </c>
      <c r="F9" s="14">
        <v>3</v>
      </c>
      <c r="G9" s="15">
        <v>0.50694444444444442</v>
      </c>
    </row>
    <row r="10" spans="1:7" ht="17" customHeight="1" x14ac:dyDescent="0.15">
      <c r="A10" s="13" t="s">
        <v>14</v>
      </c>
      <c r="B10" s="14">
        <v>29</v>
      </c>
      <c r="C10" s="14">
        <v>40</v>
      </c>
      <c r="D10" s="14">
        <v>21</v>
      </c>
      <c r="E10" s="14">
        <v>3</v>
      </c>
      <c r="F10" s="14">
        <v>21</v>
      </c>
      <c r="G10" s="15">
        <v>0.5083333333333333</v>
      </c>
    </row>
    <row r="11" spans="1:7" ht="17" customHeight="1" x14ac:dyDescent="0.15">
      <c r="A11" s="13" t="s">
        <v>15</v>
      </c>
      <c r="B11" s="14">
        <v>32</v>
      </c>
      <c r="C11" s="14">
        <v>45</v>
      </c>
      <c r="D11" s="14">
        <v>26</v>
      </c>
      <c r="E11" s="14">
        <v>9</v>
      </c>
      <c r="F11" s="14">
        <v>10</v>
      </c>
      <c r="G11" s="15">
        <v>0.39791666666666664</v>
      </c>
    </row>
    <row r="12" spans="1:7" ht="17" customHeight="1" x14ac:dyDescent="0.15">
      <c r="A12" s="13" t="s">
        <v>16</v>
      </c>
      <c r="B12" s="14">
        <v>36</v>
      </c>
      <c r="C12" s="14">
        <v>30</v>
      </c>
      <c r="D12" s="14">
        <v>25</v>
      </c>
      <c r="E12" s="14">
        <v>3</v>
      </c>
      <c r="F12" s="14">
        <v>6</v>
      </c>
      <c r="G12" s="15">
        <v>0.47083333333333333</v>
      </c>
    </row>
    <row r="13" spans="1:7" ht="17" customHeight="1" x14ac:dyDescent="0.15">
      <c r="A13" s="13" t="s">
        <v>17</v>
      </c>
      <c r="B13" s="14">
        <v>45</v>
      </c>
      <c r="C13" s="14">
        <v>50</v>
      </c>
      <c r="D13" s="14">
        <v>32</v>
      </c>
      <c r="E13" s="14">
        <v>18</v>
      </c>
      <c r="F13" s="14">
        <v>14</v>
      </c>
      <c r="G13" s="15">
        <v>0.33750000000000002</v>
      </c>
    </row>
    <row r="14" spans="1:7" ht="17" customHeight="1" x14ac:dyDescent="0.15">
      <c r="A14" s="13" t="s">
        <v>18</v>
      </c>
      <c r="B14" s="14">
        <v>32</v>
      </c>
      <c r="C14" s="14">
        <v>23</v>
      </c>
      <c r="D14" s="14">
        <v>36</v>
      </c>
      <c r="E14" s="14">
        <v>9</v>
      </c>
      <c r="F14" s="14">
        <v>10</v>
      </c>
      <c r="G14" s="15">
        <v>0.51041666666666663</v>
      </c>
    </row>
    <row r="15" spans="1:7" ht="17" customHeight="1" x14ac:dyDescent="0.15">
      <c r="A15" s="13" t="s">
        <v>19</v>
      </c>
      <c r="B15" s="14">
        <v>39</v>
      </c>
      <c r="C15" s="14">
        <v>34</v>
      </c>
      <c r="D15" s="14">
        <v>36</v>
      </c>
      <c r="E15" s="14">
        <v>6</v>
      </c>
      <c r="F15" s="14">
        <v>6</v>
      </c>
      <c r="G15" s="15">
        <v>0.46180555555555558</v>
      </c>
    </row>
    <row r="16" spans="1:7" ht="17" customHeight="1" x14ac:dyDescent="0.15">
      <c r="A16" s="13" t="s">
        <v>20</v>
      </c>
      <c r="B16" s="14">
        <v>34</v>
      </c>
      <c r="C16" s="14">
        <v>34</v>
      </c>
      <c r="D16" s="14">
        <v>26</v>
      </c>
      <c r="E16" s="14">
        <v>6</v>
      </c>
      <c r="F16" s="14">
        <v>4</v>
      </c>
      <c r="G16" s="15">
        <v>0.43055555555555558</v>
      </c>
    </row>
    <row r="17" spans="1:7" ht="17" customHeight="1" x14ac:dyDescent="0.15">
      <c r="A17" s="13" t="s">
        <v>21</v>
      </c>
      <c r="B17" s="14">
        <v>33</v>
      </c>
      <c r="C17" s="14">
        <v>36</v>
      </c>
      <c r="D17" s="14">
        <v>25</v>
      </c>
      <c r="E17" s="14">
        <v>8</v>
      </c>
      <c r="F17" s="14">
        <v>3</v>
      </c>
      <c r="G17" s="15">
        <v>0.46458333333333335</v>
      </c>
    </row>
    <row r="18" spans="1:7" ht="17" customHeight="1" x14ac:dyDescent="0.15">
      <c r="A18" s="13" t="s">
        <v>22</v>
      </c>
      <c r="B18" s="14">
        <v>34</v>
      </c>
      <c r="C18" s="14">
        <v>36</v>
      </c>
      <c r="D18" s="14">
        <v>20</v>
      </c>
      <c r="E18" s="14">
        <v>6</v>
      </c>
      <c r="F18" s="14">
        <v>0</v>
      </c>
      <c r="G18" s="16">
        <v>11</v>
      </c>
    </row>
    <row r="19" spans="1:7" ht="17" customHeight="1" x14ac:dyDescent="0.15">
      <c r="A19" s="13" t="s">
        <v>23</v>
      </c>
      <c r="B19" s="14">
        <v>39</v>
      </c>
      <c r="C19" s="14">
        <v>53</v>
      </c>
      <c r="D19" s="14">
        <v>42</v>
      </c>
      <c r="E19" s="14">
        <v>6</v>
      </c>
      <c r="F19" s="14">
        <v>3</v>
      </c>
      <c r="G19" s="15">
        <v>0.43541666666666667</v>
      </c>
    </row>
    <row r="20" spans="1:7" ht="17" customHeight="1" thickBot="1" x14ac:dyDescent="0.2">
      <c r="A20" s="17" t="s">
        <v>24</v>
      </c>
      <c r="B20" s="11"/>
      <c r="C20" s="11"/>
      <c r="D20" s="11"/>
      <c r="E20" s="11"/>
      <c r="F20" s="11"/>
      <c r="G20" s="18">
        <v>0.32777777777777778</v>
      </c>
    </row>
    <row r="21" spans="1:7" ht="15.75" customHeight="1" x14ac:dyDescent="0.15">
      <c r="G21" s="1"/>
    </row>
    <row r="22" spans="1:7" ht="15.75" customHeight="1" x14ac:dyDescent="0.15">
      <c r="G2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95A98-0A4A-4919-8B26-6D72BCB38BCF}">
  <dimension ref="A1:D19"/>
  <sheetViews>
    <sheetView workbookViewId="0">
      <selection activeCell="G7" sqref="G7"/>
    </sheetView>
  </sheetViews>
  <sheetFormatPr baseColWidth="10" defaultColWidth="8.83203125" defaultRowHeight="13" x14ac:dyDescent="0.15"/>
  <cols>
    <col min="1" max="4" width="26.33203125" customWidth="1"/>
  </cols>
  <sheetData>
    <row r="1" spans="1:4" s="6" customFormat="1" ht="17" customHeight="1" x14ac:dyDescent="0.15">
      <c r="A1" s="2"/>
      <c r="B1" s="3" t="s">
        <v>29</v>
      </c>
      <c r="C1" s="3" t="s">
        <v>30</v>
      </c>
      <c r="D1" s="4" t="s">
        <v>31</v>
      </c>
    </row>
    <row r="2" spans="1:4" s="6" customFormat="1" ht="17" customHeight="1" x14ac:dyDescent="0.15">
      <c r="A2" s="7" t="s">
        <v>27</v>
      </c>
      <c r="B2" s="8">
        <f>4+7+6+6+8+7+8+7+7+9+9+9+10+10+10+7+8+8+9+8+8+9+9+9+10+8+8+7+8+9</f>
        <v>242</v>
      </c>
      <c r="C2" s="8">
        <f>4+7+7+3+2+9+5+5+4+5+1+1+3+3+3+5+7+7+9+8+6+6+5+5+5+3</f>
        <v>128</v>
      </c>
      <c r="D2" s="9">
        <f t="shared" ref="D2:D18" si="0">+B2+C2</f>
        <v>370</v>
      </c>
    </row>
    <row r="3" spans="1:4" s="6" customFormat="1" ht="17" customHeight="1" x14ac:dyDescent="0.15">
      <c r="A3" s="7" t="s">
        <v>14</v>
      </c>
      <c r="B3" s="8">
        <f>3+6+4+8+7+10+8+8+6+4+7+7+6+5+3+2+2+3+3+6+4+5+5+4+8+8+7</f>
        <v>149</v>
      </c>
      <c r="C3" s="8"/>
      <c r="D3" s="9">
        <f t="shared" si="0"/>
        <v>149</v>
      </c>
    </row>
    <row r="4" spans="1:4" s="6" customFormat="1" ht="17" customHeight="1" x14ac:dyDescent="0.15">
      <c r="A4" s="7" t="s">
        <v>15</v>
      </c>
      <c r="B4" s="8">
        <f>9+9+9+9+8+8+7+7+5+5+5+5+5+4+3+2+8+8+8+10+9+6+5+5+5+7+5+1</f>
        <v>177</v>
      </c>
      <c r="C4" s="8"/>
      <c r="D4" s="9">
        <f t="shared" si="0"/>
        <v>177</v>
      </c>
    </row>
    <row r="5" spans="1:4" s="6" customFormat="1" ht="17" customHeight="1" x14ac:dyDescent="0.15">
      <c r="A5" s="7" t="s">
        <v>6</v>
      </c>
      <c r="B5" s="8">
        <f>2+6+6+7+8+6+9+9+8+9+9+8+6+6+9+5+6+6+8+8+9+10+8+8+8+7+7+7+7+6+5+4+3</f>
        <v>230</v>
      </c>
      <c r="C5" s="8">
        <f>3+3+4+2+4+5+6+7+8+9+10+3+1+1+4+3+4+8+6+5</f>
        <v>96</v>
      </c>
      <c r="D5" s="9">
        <f t="shared" si="0"/>
        <v>326</v>
      </c>
    </row>
    <row r="6" spans="1:4" s="6" customFormat="1" ht="17" customHeight="1" x14ac:dyDescent="0.15">
      <c r="A6" s="7" t="s">
        <v>7</v>
      </c>
      <c r="B6" s="8">
        <f>2+3+4+4+4+8+7+8+9+9+9+9+7+7+7+5+5+7+7+9+9+10+8+8+8+7+7+6+3+1</f>
        <v>197</v>
      </c>
      <c r="C6" s="8"/>
      <c r="D6" s="9">
        <f t="shared" si="0"/>
        <v>197</v>
      </c>
    </row>
    <row r="7" spans="1:4" s="6" customFormat="1" ht="17" customHeight="1" x14ac:dyDescent="0.15">
      <c r="A7" s="7" t="s">
        <v>9</v>
      </c>
      <c r="B7" s="8">
        <f>3+4+4+5+6+2+2+8+10+7+2+5+1+5+6+7+7+9+9+9+8+2+2+5+5+5+5+5</f>
        <v>148</v>
      </c>
      <c r="C7" s="8"/>
      <c r="D7" s="9">
        <f t="shared" si="0"/>
        <v>148</v>
      </c>
    </row>
    <row r="8" spans="1:4" s="6" customFormat="1" ht="17" customHeight="1" x14ac:dyDescent="0.15">
      <c r="A8" s="7" t="s">
        <v>13</v>
      </c>
      <c r="B8" s="8">
        <f>2+3+5+5+5+5+6+8+5+8+8+9+10+9+9+4+6+5+4+7+7+8+8+6+3+3+10+9+9+8</f>
        <v>194</v>
      </c>
      <c r="C8" s="8"/>
      <c r="D8" s="9">
        <f t="shared" si="0"/>
        <v>194</v>
      </c>
    </row>
    <row r="9" spans="1:4" s="6" customFormat="1" ht="17" customHeight="1" x14ac:dyDescent="0.15">
      <c r="A9" s="7" t="s">
        <v>25</v>
      </c>
      <c r="B9" s="8">
        <f>3+5+6+7+8+6+7+8+9+8+10+10+10+8+9+7+7+8+8+8+9+8+9+10+10+8+7+9+8+9</f>
        <v>239</v>
      </c>
      <c r="C9" s="8"/>
      <c r="D9" s="9">
        <f t="shared" si="0"/>
        <v>239</v>
      </c>
    </row>
    <row r="10" spans="1:4" s="6" customFormat="1" ht="17" customHeight="1" x14ac:dyDescent="0.15">
      <c r="A10" s="7" t="s">
        <v>10</v>
      </c>
      <c r="B10" s="8">
        <f>5+5+5+6+6+7+8+9+7+9+4+6+7+7+8+9+9+9+9+8+6+7+6+6+4</f>
        <v>172</v>
      </c>
      <c r="C10" s="8"/>
      <c r="D10" s="9">
        <f t="shared" si="0"/>
        <v>172</v>
      </c>
    </row>
    <row r="11" spans="1:4" s="6" customFormat="1" ht="17" customHeight="1" x14ac:dyDescent="0.15">
      <c r="A11" s="7" t="s">
        <v>19</v>
      </c>
      <c r="B11" s="8">
        <f>3+3+3+3+5+6+6+5+6+6+7+7+7+2+2+2+3+4+4+5+5+7+7+8+5+5</f>
        <v>126</v>
      </c>
      <c r="C11" s="8"/>
      <c r="D11" s="9">
        <f t="shared" si="0"/>
        <v>126</v>
      </c>
    </row>
    <row r="12" spans="1:4" s="6" customFormat="1" ht="17" customHeight="1" x14ac:dyDescent="0.15">
      <c r="A12" s="7" t="s">
        <v>22</v>
      </c>
      <c r="B12" s="8">
        <f>2+4+5+6+6+7+8+4+10+9+8+7+6+4+1+5+5+7+8+8+6+8+7+7+7+8+6+7+8+9</f>
        <v>193</v>
      </c>
      <c r="C12" s="8"/>
      <c r="D12" s="9">
        <f t="shared" si="0"/>
        <v>193</v>
      </c>
    </row>
    <row r="13" spans="1:4" s="6" customFormat="1" ht="17" customHeight="1" x14ac:dyDescent="0.15">
      <c r="A13" s="7" t="s">
        <v>16</v>
      </c>
      <c r="B13" s="8">
        <f>7+6+6+7+8+8+10+7+8+4+3+5+6+3+2+7+7+8+8+9+9+10+9+6+1+7+6+5+5+3</f>
        <v>190</v>
      </c>
      <c r="C13" s="8"/>
      <c r="D13" s="9">
        <f t="shared" si="0"/>
        <v>190</v>
      </c>
    </row>
    <row r="14" spans="1:4" s="6" customFormat="1" ht="17" customHeight="1" x14ac:dyDescent="0.15">
      <c r="A14" s="7" t="s">
        <v>12</v>
      </c>
      <c r="B14" s="8">
        <f>7+1+2+4+4+6+6+6+7+7+7+8+8+8+9+9+3+5+4+3+7+9+7+8+7+6+6+6+7+3+1</f>
        <v>181</v>
      </c>
      <c r="C14" s="8"/>
      <c r="D14" s="9">
        <f t="shared" si="0"/>
        <v>181</v>
      </c>
    </row>
    <row r="15" spans="1:4" s="6" customFormat="1" ht="17" customHeight="1" x14ac:dyDescent="0.15">
      <c r="A15" s="7" t="s">
        <v>26</v>
      </c>
      <c r="B15" s="8">
        <f>7+8+8+8+8+9+9+7+10+10+9+9+9+10+9+8+8+9+10+10+8+8+7+7+7+7+7+6+7+7</f>
        <v>246</v>
      </c>
      <c r="C15" s="8"/>
      <c r="D15" s="9">
        <f t="shared" si="0"/>
        <v>246</v>
      </c>
    </row>
    <row r="16" spans="1:4" s="6" customFormat="1" ht="17" customHeight="1" x14ac:dyDescent="0.15">
      <c r="A16" s="7" t="s">
        <v>18</v>
      </c>
      <c r="B16" s="8">
        <f>3+5+6+7+7+7+6+8+9+7+4+2+10+10+10+6+7+8+7+7+7+10+10+5+6+7</f>
        <v>181</v>
      </c>
      <c r="C16" s="8"/>
      <c r="D16" s="9">
        <f t="shared" si="0"/>
        <v>181</v>
      </c>
    </row>
    <row r="17" spans="1:4" s="6" customFormat="1" ht="17" customHeight="1" x14ac:dyDescent="0.15">
      <c r="A17" s="7" t="s">
        <v>17</v>
      </c>
      <c r="B17" s="8">
        <f>10+9+9+9+9+8+8+8+8+6+6+4+8+8+8+10+10+9+8+8+8+8+8+6+5+7+7+7+8+7</f>
        <v>234</v>
      </c>
      <c r="C17" s="8">
        <f>1+3+3+2+3+1+9+8+8+7+6+1+3+6+6+3+8+9+9+8+6+2+4+4</f>
        <v>120</v>
      </c>
      <c r="D17" s="9">
        <f t="shared" si="0"/>
        <v>354</v>
      </c>
    </row>
    <row r="18" spans="1:4" s="6" customFormat="1" ht="17" customHeight="1" x14ac:dyDescent="0.15">
      <c r="A18" s="7" t="s">
        <v>11</v>
      </c>
      <c r="B18" s="8">
        <f>9+9+9+8+7+6+6+5+6+4+4+3+3+8+5+5+7+9+9+10+10+9+9+9+6+2+4+4+9</f>
        <v>194</v>
      </c>
      <c r="C18" s="8"/>
      <c r="D18" s="9">
        <f t="shared" si="0"/>
        <v>194</v>
      </c>
    </row>
    <row r="19" spans="1:4" s="6" customFormat="1" ht="17" customHeight="1" thickBot="1" x14ac:dyDescent="0.2">
      <c r="A19" s="10" t="s">
        <v>23</v>
      </c>
      <c r="B19" s="11" t="s">
        <v>28</v>
      </c>
      <c r="C19" s="11"/>
      <c r="D19" s="12"/>
    </row>
  </sheetData>
  <sortState xmlns:xlrd2="http://schemas.microsoft.com/office/spreadsheetml/2017/richdata2" ref="A2:D18">
    <sortCondition ref="A2:A1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85C65-3E53-1C47-AB66-D4984C055F87}">
  <dimension ref="A1:L20"/>
  <sheetViews>
    <sheetView tabSelected="1" workbookViewId="0">
      <selection activeCell="K37" sqref="K37"/>
    </sheetView>
  </sheetViews>
  <sheetFormatPr baseColWidth="10" defaultRowHeight="13" x14ac:dyDescent="0.15"/>
  <cols>
    <col min="1" max="1" width="11.6640625" style="6" bestFit="1" customWidth="1"/>
    <col min="2" max="2" width="10.1640625" style="6" bestFit="1" customWidth="1"/>
    <col min="3" max="3" width="10.5" style="6" bestFit="1" customWidth="1"/>
    <col min="4" max="4" width="9.33203125" style="6" bestFit="1" customWidth="1"/>
    <col min="5" max="5" width="27" style="6" bestFit="1" customWidth="1"/>
    <col min="6" max="6" width="27.6640625" style="6" bestFit="1" customWidth="1"/>
    <col min="7" max="12" width="10.83203125" style="6"/>
  </cols>
  <sheetData>
    <row r="1" spans="1:12" ht="19" customHeight="1" x14ac:dyDescent="0.15">
      <c r="A1" s="2" t="s">
        <v>76</v>
      </c>
      <c r="B1" s="3" t="s">
        <v>32</v>
      </c>
      <c r="C1" s="3" t="s">
        <v>33</v>
      </c>
      <c r="D1" s="3" t="s">
        <v>34</v>
      </c>
      <c r="E1" s="3" t="s">
        <v>35</v>
      </c>
      <c r="F1" s="3" t="s">
        <v>36</v>
      </c>
      <c r="G1" s="3" t="s">
        <v>90</v>
      </c>
      <c r="H1" s="3" t="s">
        <v>91</v>
      </c>
      <c r="I1" s="3" t="s">
        <v>92</v>
      </c>
      <c r="J1" s="3" t="s">
        <v>93</v>
      </c>
      <c r="K1" s="3" t="s">
        <v>94</v>
      </c>
      <c r="L1" s="4" t="s">
        <v>95</v>
      </c>
    </row>
    <row r="2" spans="1:12" ht="19" customHeight="1" x14ac:dyDescent="0.15">
      <c r="A2" s="7">
        <v>1</v>
      </c>
      <c r="B2" s="8">
        <v>30</v>
      </c>
      <c r="C2" s="8" t="s">
        <v>48</v>
      </c>
      <c r="D2" s="8" t="s">
        <v>27</v>
      </c>
      <c r="E2" s="8" t="s">
        <v>89</v>
      </c>
      <c r="F2" s="19" t="s">
        <v>49</v>
      </c>
      <c r="G2" s="20">
        <v>3</v>
      </c>
      <c r="H2" s="20">
        <v>2</v>
      </c>
      <c r="I2" s="20">
        <v>2</v>
      </c>
      <c r="J2" s="20">
        <v>3</v>
      </c>
      <c r="K2" s="20">
        <f t="shared" ref="K2:K19" si="0">SUM(G2:J2)</f>
        <v>10</v>
      </c>
      <c r="L2" s="21">
        <v>2.0327546296296298E-2</v>
      </c>
    </row>
    <row r="3" spans="1:12" ht="19" customHeight="1" x14ac:dyDescent="0.15">
      <c r="A3" s="7">
        <v>2</v>
      </c>
      <c r="B3" s="8">
        <v>31</v>
      </c>
      <c r="C3" s="8" t="s">
        <v>47</v>
      </c>
      <c r="D3" s="8" t="s">
        <v>17</v>
      </c>
      <c r="E3" s="8" t="s">
        <v>89</v>
      </c>
      <c r="F3" s="8" t="s">
        <v>39</v>
      </c>
      <c r="G3" s="20">
        <v>4</v>
      </c>
      <c r="H3" s="20">
        <v>1</v>
      </c>
      <c r="I3" s="20">
        <v>3</v>
      </c>
      <c r="J3" s="20">
        <v>1</v>
      </c>
      <c r="K3" s="20">
        <f t="shared" si="0"/>
        <v>9</v>
      </c>
      <c r="L3" s="21">
        <v>1.9504629629629629E-2</v>
      </c>
    </row>
    <row r="4" spans="1:12" ht="19" customHeight="1" x14ac:dyDescent="0.15">
      <c r="A4" s="7">
        <v>3</v>
      </c>
      <c r="B4" s="8">
        <v>32</v>
      </c>
      <c r="C4" s="8" t="s">
        <v>44</v>
      </c>
      <c r="D4" s="8" t="s">
        <v>6</v>
      </c>
      <c r="E4" s="8" t="s">
        <v>89</v>
      </c>
      <c r="F4" s="8" t="s">
        <v>46</v>
      </c>
      <c r="G4" s="20">
        <v>3</v>
      </c>
      <c r="H4" s="20">
        <v>3</v>
      </c>
      <c r="I4" s="20">
        <v>3</v>
      </c>
      <c r="J4" s="20">
        <v>4</v>
      </c>
      <c r="K4" s="20">
        <f t="shared" si="0"/>
        <v>13</v>
      </c>
      <c r="L4" s="21">
        <v>2.1072916666666667E-2</v>
      </c>
    </row>
    <row r="5" spans="1:12" ht="19" customHeight="1" x14ac:dyDescent="0.15">
      <c r="A5" s="7">
        <v>4</v>
      </c>
      <c r="B5" s="8">
        <v>33</v>
      </c>
      <c r="C5" s="8" t="s">
        <v>86</v>
      </c>
      <c r="D5" s="8" t="s">
        <v>87</v>
      </c>
      <c r="E5" s="8" t="s">
        <v>88</v>
      </c>
      <c r="F5" s="8"/>
      <c r="G5" s="20">
        <v>0</v>
      </c>
      <c r="H5" s="20">
        <v>3</v>
      </c>
      <c r="I5" s="20">
        <v>2</v>
      </c>
      <c r="J5" s="20">
        <v>2</v>
      </c>
      <c r="K5" s="20">
        <f t="shared" si="0"/>
        <v>7</v>
      </c>
      <c r="L5" s="21">
        <v>2.7182870370370368E-2</v>
      </c>
    </row>
    <row r="6" spans="1:12" ht="19" customHeight="1" x14ac:dyDescent="0.15">
      <c r="A6" s="7">
        <v>5</v>
      </c>
      <c r="B6" s="8">
        <v>34</v>
      </c>
      <c r="C6" s="8" t="s">
        <v>63</v>
      </c>
      <c r="D6" s="8" t="s">
        <v>10</v>
      </c>
      <c r="E6" s="8" t="s">
        <v>83</v>
      </c>
      <c r="F6" s="19" t="s">
        <v>49</v>
      </c>
      <c r="G6" s="20">
        <v>1</v>
      </c>
      <c r="H6" s="20">
        <v>2</v>
      </c>
      <c r="I6" s="20">
        <v>4</v>
      </c>
      <c r="J6" s="20">
        <v>5</v>
      </c>
      <c r="K6" s="20">
        <f t="shared" si="0"/>
        <v>12</v>
      </c>
      <c r="L6" s="21">
        <v>2.31875E-2</v>
      </c>
    </row>
    <row r="7" spans="1:12" ht="19" customHeight="1" x14ac:dyDescent="0.15">
      <c r="A7" s="7">
        <v>6</v>
      </c>
      <c r="B7" s="8">
        <v>35</v>
      </c>
      <c r="C7" s="8" t="s">
        <v>85</v>
      </c>
      <c r="D7" s="8" t="s">
        <v>12</v>
      </c>
      <c r="E7" s="8" t="s">
        <v>83</v>
      </c>
      <c r="F7" s="19" t="s">
        <v>49</v>
      </c>
      <c r="G7" s="20">
        <v>2</v>
      </c>
      <c r="H7" s="20">
        <v>2</v>
      </c>
      <c r="I7" s="20">
        <v>4</v>
      </c>
      <c r="J7" s="20">
        <v>4</v>
      </c>
      <c r="K7" s="20">
        <f t="shared" si="0"/>
        <v>12</v>
      </c>
      <c r="L7" s="21">
        <v>2.8468749999999998E-2</v>
      </c>
    </row>
    <row r="8" spans="1:12" ht="19" customHeight="1" x14ac:dyDescent="0.15">
      <c r="A8" s="7">
        <v>7</v>
      </c>
      <c r="B8" s="8">
        <v>36</v>
      </c>
      <c r="C8" s="8" t="s">
        <v>48</v>
      </c>
      <c r="D8" s="8" t="s">
        <v>84</v>
      </c>
      <c r="E8" s="8" t="s">
        <v>83</v>
      </c>
      <c r="F8" s="19" t="s">
        <v>49</v>
      </c>
      <c r="G8" s="20">
        <v>1</v>
      </c>
      <c r="H8" s="20">
        <v>0</v>
      </c>
      <c r="I8" s="20">
        <v>2</v>
      </c>
      <c r="J8" s="20">
        <v>4</v>
      </c>
      <c r="K8" s="20">
        <f t="shared" si="0"/>
        <v>7</v>
      </c>
      <c r="L8" s="21">
        <v>2.3259259259259257E-2</v>
      </c>
    </row>
    <row r="9" spans="1:12" ht="19" customHeight="1" x14ac:dyDescent="0.15">
      <c r="A9" s="7">
        <v>8</v>
      </c>
      <c r="B9" s="8">
        <v>37</v>
      </c>
      <c r="C9" s="8" t="s">
        <v>61</v>
      </c>
      <c r="D9" s="8" t="s">
        <v>11</v>
      </c>
      <c r="E9" s="8" t="s">
        <v>83</v>
      </c>
      <c r="F9" s="19" t="s">
        <v>49</v>
      </c>
      <c r="G9" s="20">
        <v>1</v>
      </c>
      <c r="H9" s="20">
        <v>0</v>
      </c>
      <c r="I9" s="20">
        <v>2</v>
      </c>
      <c r="J9" s="20">
        <v>4</v>
      </c>
      <c r="K9" s="20">
        <f t="shared" si="0"/>
        <v>7</v>
      </c>
      <c r="L9" s="21">
        <v>2.4967592592592593E-2</v>
      </c>
    </row>
    <row r="10" spans="1:12" ht="19" customHeight="1" x14ac:dyDescent="0.15">
      <c r="A10" s="7">
        <v>9</v>
      </c>
      <c r="B10" s="8">
        <v>38</v>
      </c>
      <c r="C10" s="8" t="s">
        <v>71</v>
      </c>
      <c r="D10" s="8" t="s">
        <v>16</v>
      </c>
      <c r="E10" s="8" t="s">
        <v>82</v>
      </c>
      <c r="F10" s="8" t="s">
        <v>51</v>
      </c>
      <c r="G10" s="20">
        <v>0</v>
      </c>
      <c r="H10" s="20">
        <v>0</v>
      </c>
      <c r="I10" s="20">
        <v>2</v>
      </c>
      <c r="J10" s="20">
        <v>1</v>
      </c>
      <c r="K10" s="20">
        <f t="shared" si="0"/>
        <v>3</v>
      </c>
      <c r="L10" s="21">
        <v>1.4138888888888888E-2</v>
      </c>
    </row>
    <row r="11" spans="1:12" ht="19" customHeight="1" x14ac:dyDescent="0.15">
      <c r="A11" s="7">
        <v>10</v>
      </c>
      <c r="B11" s="8">
        <v>39</v>
      </c>
      <c r="C11" s="8" t="s">
        <v>52</v>
      </c>
      <c r="D11" s="8" t="s">
        <v>7</v>
      </c>
      <c r="E11" s="8" t="s">
        <v>82</v>
      </c>
      <c r="F11" s="8" t="s">
        <v>53</v>
      </c>
      <c r="G11" s="20">
        <v>2</v>
      </c>
      <c r="H11" s="20">
        <v>5</v>
      </c>
      <c r="I11" s="20">
        <v>4</v>
      </c>
      <c r="J11" s="20">
        <v>5</v>
      </c>
      <c r="K11" s="20">
        <f t="shared" si="0"/>
        <v>16</v>
      </c>
      <c r="L11" s="21">
        <v>2.2907407407407404E-2</v>
      </c>
    </row>
    <row r="12" spans="1:12" ht="19" customHeight="1" x14ac:dyDescent="0.15">
      <c r="A12" s="7">
        <v>11</v>
      </c>
      <c r="B12" s="8">
        <v>40</v>
      </c>
      <c r="C12" s="8" t="s">
        <v>48</v>
      </c>
      <c r="D12" s="8" t="s">
        <v>21</v>
      </c>
      <c r="E12" s="8" t="s">
        <v>82</v>
      </c>
      <c r="F12" s="19" t="s">
        <v>49</v>
      </c>
      <c r="G12" s="20">
        <v>0</v>
      </c>
      <c r="H12" s="20">
        <v>1</v>
      </c>
      <c r="I12" s="20">
        <v>2</v>
      </c>
      <c r="J12" s="20">
        <v>0</v>
      </c>
      <c r="K12" s="20">
        <f t="shared" si="0"/>
        <v>3</v>
      </c>
      <c r="L12" s="21">
        <v>1.3535879629629629E-2</v>
      </c>
    </row>
    <row r="13" spans="1:12" ht="19" customHeight="1" x14ac:dyDescent="0.15">
      <c r="A13" s="7">
        <v>12</v>
      </c>
      <c r="B13" s="8">
        <v>41</v>
      </c>
      <c r="C13" s="8" t="s">
        <v>68</v>
      </c>
      <c r="D13" s="8" t="s">
        <v>69</v>
      </c>
      <c r="E13" s="8" t="s">
        <v>82</v>
      </c>
      <c r="F13" s="19" t="s">
        <v>49</v>
      </c>
      <c r="G13" s="20">
        <v>3</v>
      </c>
      <c r="H13" s="20">
        <v>3</v>
      </c>
      <c r="I13" s="20">
        <v>1</v>
      </c>
      <c r="J13" s="20">
        <v>1</v>
      </c>
      <c r="K13" s="20">
        <f t="shared" si="0"/>
        <v>8</v>
      </c>
      <c r="L13" s="21">
        <v>1.5631944444444445E-2</v>
      </c>
    </row>
    <row r="14" spans="1:12" ht="19" customHeight="1" x14ac:dyDescent="0.15">
      <c r="A14" s="7">
        <v>13</v>
      </c>
      <c r="B14" s="8">
        <v>42</v>
      </c>
      <c r="C14" s="8" t="s">
        <v>64</v>
      </c>
      <c r="D14" s="8" t="s">
        <v>13</v>
      </c>
      <c r="E14" s="8" t="s">
        <v>80</v>
      </c>
      <c r="F14" s="8" t="s">
        <v>51</v>
      </c>
      <c r="G14" s="20">
        <v>0</v>
      </c>
      <c r="H14" s="20">
        <v>0</v>
      </c>
      <c r="I14" s="20">
        <v>1</v>
      </c>
      <c r="J14" s="20">
        <v>0</v>
      </c>
      <c r="K14" s="20">
        <f t="shared" si="0"/>
        <v>1</v>
      </c>
      <c r="L14" s="21">
        <v>2.1917824074074072E-2</v>
      </c>
    </row>
    <row r="15" spans="1:12" ht="19" customHeight="1" x14ac:dyDescent="0.15">
      <c r="A15" s="7">
        <v>14</v>
      </c>
      <c r="B15" s="8">
        <v>43</v>
      </c>
      <c r="C15" s="8" t="s">
        <v>44</v>
      </c>
      <c r="D15" s="8" t="s">
        <v>14</v>
      </c>
      <c r="E15" s="8" t="s">
        <v>80</v>
      </c>
      <c r="F15" s="8" t="s">
        <v>46</v>
      </c>
      <c r="G15" s="20">
        <v>2</v>
      </c>
      <c r="H15" s="20">
        <v>0</v>
      </c>
      <c r="I15" s="20">
        <v>1</v>
      </c>
      <c r="J15" s="20">
        <v>1</v>
      </c>
      <c r="K15" s="20">
        <f t="shared" si="0"/>
        <v>4</v>
      </c>
      <c r="L15" s="21">
        <v>1.8945601851851852E-2</v>
      </c>
    </row>
    <row r="16" spans="1:12" ht="19" customHeight="1" x14ac:dyDescent="0.15">
      <c r="A16" s="7">
        <v>15</v>
      </c>
      <c r="B16" s="8">
        <v>44</v>
      </c>
      <c r="C16" s="8" t="s">
        <v>56</v>
      </c>
      <c r="D16" s="8" t="s">
        <v>23</v>
      </c>
      <c r="E16" s="8" t="s">
        <v>80</v>
      </c>
      <c r="F16" s="8" t="s">
        <v>81</v>
      </c>
      <c r="G16" s="20">
        <v>5</v>
      </c>
      <c r="H16" s="20">
        <v>4</v>
      </c>
      <c r="I16" s="20">
        <v>5</v>
      </c>
      <c r="J16" s="20">
        <v>5</v>
      </c>
      <c r="K16" s="20">
        <f t="shared" si="0"/>
        <v>19</v>
      </c>
      <c r="L16" s="21">
        <v>1.9839120370370372E-2</v>
      </c>
    </row>
    <row r="17" spans="1:12" ht="19" customHeight="1" x14ac:dyDescent="0.15">
      <c r="A17" s="7">
        <v>16</v>
      </c>
      <c r="B17" s="8">
        <v>45</v>
      </c>
      <c r="C17" s="8" t="s">
        <v>54</v>
      </c>
      <c r="D17" s="8" t="s">
        <v>9</v>
      </c>
      <c r="E17" s="8" t="s">
        <v>78</v>
      </c>
      <c r="F17" s="8" t="s">
        <v>51</v>
      </c>
      <c r="G17" s="20">
        <v>2</v>
      </c>
      <c r="H17" s="20">
        <v>2</v>
      </c>
      <c r="I17" s="20">
        <v>1</v>
      </c>
      <c r="J17" s="20">
        <v>2</v>
      </c>
      <c r="K17" s="20">
        <f t="shared" si="0"/>
        <v>7</v>
      </c>
      <c r="L17" s="21">
        <v>1.4156250000000002E-2</v>
      </c>
    </row>
    <row r="18" spans="1:12" ht="19" customHeight="1" x14ac:dyDescent="0.15">
      <c r="A18" s="7">
        <v>17</v>
      </c>
      <c r="B18" s="8">
        <v>46</v>
      </c>
      <c r="C18" s="8" t="s">
        <v>72</v>
      </c>
      <c r="D18" s="8" t="s">
        <v>19</v>
      </c>
      <c r="E18" s="8" t="s">
        <v>78</v>
      </c>
      <c r="F18" s="8"/>
      <c r="G18" s="20">
        <v>0</v>
      </c>
      <c r="H18" s="20">
        <v>2</v>
      </c>
      <c r="I18" s="20">
        <v>3</v>
      </c>
      <c r="J18" s="20">
        <v>3</v>
      </c>
      <c r="K18" s="20">
        <f t="shared" si="0"/>
        <v>8</v>
      </c>
      <c r="L18" s="21">
        <v>2.1016203703703704E-2</v>
      </c>
    </row>
    <row r="19" spans="1:12" ht="19" customHeight="1" x14ac:dyDescent="0.15">
      <c r="A19" s="7">
        <v>18</v>
      </c>
      <c r="B19" s="8">
        <v>47</v>
      </c>
      <c r="C19" s="8" t="s">
        <v>50</v>
      </c>
      <c r="D19" s="8" t="s">
        <v>15</v>
      </c>
      <c r="E19" s="8" t="s">
        <v>78</v>
      </c>
      <c r="F19" s="8" t="s">
        <v>51</v>
      </c>
      <c r="G19" s="20">
        <v>0</v>
      </c>
      <c r="H19" s="20">
        <v>0</v>
      </c>
      <c r="I19" s="20">
        <v>2</v>
      </c>
      <c r="J19" s="20">
        <v>3</v>
      </c>
      <c r="K19" s="20">
        <f t="shared" si="0"/>
        <v>5</v>
      </c>
      <c r="L19" s="21">
        <v>1.3497685185185187E-2</v>
      </c>
    </row>
    <row r="20" spans="1:12" ht="19" customHeight="1" thickBot="1" x14ac:dyDescent="0.2">
      <c r="A20" s="22">
        <v>19</v>
      </c>
      <c r="B20" s="23">
        <v>48</v>
      </c>
      <c r="C20" s="23" t="s">
        <v>77</v>
      </c>
      <c r="D20" s="23" t="s">
        <v>18</v>
      </c>
      <c r="E20" s="23" t="s">
        <v>78</v>
      </c>
      <c r="F20" s="23" t="s">
        <v>79</v>
      </c>
      <c r="G20" s="11">
        <v>0</v>
      </c>
      <c r="H20" s="11">
        <v>0</v>
      </c>
      <c r="I20" s="11">
        <v>1</v>
      </c>
      <c r="J20" s="11">
        <v>0</v>
      </c>
      <c r="K20" s="11">
        <f>SUM(G20:J20)</f>
        <v>1</v>
      </c>
      <c r="L20" s="24">
        <v>2.2864583333333331E-2</v>
      </c>
    </row>
  </sheetData>
  <sortState xmlns:xlrd2="http://schemas.microsoft.com/office/spreadsheetml/2017/richdata2" ref="A2:L20">
    <sortCondition ref="B1:B20"/>
  </sortState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947C2-86EF-B244-8B26-9DF9B3F8F30F}">
  <dimension ref="A1:F24"/>
  <sheetViews>
    <sheetView workbookViewId="0">
      <selection sqref="A1:C1048576"/>
    </sheetView>
  </sheetViews>
  <sheetFormatPr baseColWidth="10" defaultRowHeight="13" x14ac:dyDescent="0.15"/>
  <cols>
    <col min="1" max="3" width="15" customWidth="1"/>
    <col min="4" max="4" width="32.33203125" bestFit="1" customWidth="1"/>
    <col min="5" max="5" width="27.6640625" bestFit="1" customWidth="1"/>
    <col min="6" max="6" width="17.83203125" style="5" customWidth="1"/>
  </cols>
  <sheetData>
    <row r="1" spans="1:6" ht="18" customHeight="1" x14ac:dyDescent="0.15">
      <c r="A1" s="25" t="s">
        <v>32</v>
      </c>
      <c r="B1" s="26" t="s">
        <v>33</v>
      </c>
      <c r="C1" s="26" t="s">
        <v>34</v>
      </c>
      <c r="D1" s="26" t="s">
        <v>35</v>
      </c>
      <c r="E1" s="26" t="s">
        <v>36</v>
      </c>
      <c r="F1" s="27" t="s">
        <v>73</v>
      </c>
    </row>
    <row r="2" spans="1:6" ht="18" customHeight="1" x14ac:dyDescent="0.15">
      <c r="A2" s="7">
        <v>70</v>
      </c>
      <c r="B2" s="8" t="s">
        <v>72</v>
      </c>
      <c r="C2" s="8" t="s">
        <v>19</v>
      </c>
      <c r="D2" s="8" t="s">
        <v>70</v>
      </c>
      <c r="E2" s="8"/>
      <c r="F2" s="28" t="s">
        <v>110</v>
      </c>
    </row>
    <row r="3" spans="1:6" ht="18" customHeight="1" x14ac:dyDescent="0.15">
      <c r="A3" s="7">
        <v>71</v>
      </c>
      <c r="B3" s="8" t="s">
        <v>71</v>
      </c>
      <c r="C3" s="8" t="s">
        <v>16</v>
      </c>
      <c r="D3" s="8" t="s">
        <v>70</v>
      </c>
      <c r="E3" s="8" t="s">
        <v>51</v>
      </c>
      <c r="F3" s="28" t="s">
        <v>105</v>
      </c>
    </row>
    <row r="4" spans="1:6" ht="18" customHeight="1" x14ac:dyDescent="0.15">
      <c r="A4" s="7">
        <v>72</v>
      </c>
      <c r="B4" s="8" t="s">
        <v>48</v>
      </c>
      <c r="C4" s="8" t="s">
        <v>21</v>
      </c>
      <c r="D4" s="8" t="s">
        <v>70</v>
      </c>
      <c r="E4" s="8" t="s">
        <v>49</v>
      </c>
      <c r="F4" s="28" t="s">
        <v>111</v>
      </c>
    </row>
    <row r="5" spans="1:6" ht="18" customHeight="1" x14ac:dyDescent="0.15">
      <c r="A5" s="7">
        <v>73</v>
      </c>
      <c r="B5" s="8" t="s">
        <v>68</v>
      </c>
      <c r="C5" s="8" t="s">
        <v>69</v>
      </c>
      <c r="D5" s="8" t="s">
        <v>70</v>
      </c>
      <c r="E5" s="8" t="s">
        <v>49</v>
      </c>
      <c r="F5" s="28" t="s">
        <v>112</v>
      </c>
    </row>
    <row r="6" spans="1:6" ht="18" customHeight="1" x14ac:dyDescent="0.15">
      <c r="A6" s="7">
        <v>74</v>
      </c>
      <c r="B6" s="8" t="s">
        <v>57</v>
      </c>
      <c r="C6" s="8" t="s">
        <v>66</v>
      </c>
      <c r="D6" s="8" t="s">
        <v>67</v>
      </c>
      <c r="E6" s="8" t="s">
        <v>60</v>
      </c>
      <c r="F6" s="28" t="s">
        <v>102</v>
      </c>
    </row>
    <row r="7" spans="1:6" ht="18" customHeight="1" x14ac:dyDescent="0.15">
      <c r="A7" s="7">
        <v>75</v>
      </c>
      <c r="B7" s="8" t="s">
        <v>64</v>
      </c>
      <c r="C7" s="8" t="s">
        <v>13</v>
      </c>
      <c r="D7" s="8" t="s">
        <v>65</v>
      </c>
      <c r="E7" s="8" t="s">
        <v>51</v>
      </c>
      <c r="F7" s="28" t="s">
        <v>109</v>
      </c>
    </row>
    <row r="8" spans="1:6" ht="18" customHeight="1" x14ac:dyDescent="0.15">
      <c r="A8" s="7">
        <v>76</v>
      </c>
      <c r="B8" s="8" t="s">
        <v>63</v>
      </c>
      <c r="C8" s="8" t="s">
        <v>10</v>
      </c>
      <c r="D8" s="8" t="s">
        <v>59</v>
      </c>
      <c r="E8" s="8" t="s">
        <v>49</v>
      </c>
      <c r="F8" s="28" t="s">
        <v>104</v>
      </c>
    </row>
    <row r="9" spans="1:6" ht="18" customHeight="1" x14ac:dyDescent="0.15">
      <c r="A9" s="7">
        <v>77</v>
      </c>
      <c r="B9" s="8" t="s">
        <v>48</v>
      </c>
      <c r="C9" s="8" t="s">
        <v>22</v>
      </c>
      <c r="D9" s="8" t="s">
        <v>59</v>
      </c>
      <c r="E9" s="8" t="s">
        <v>49</v>
      </c>
      <c r="F9" s="28" t="s">
        <v>113</v>
      </c>
    </row>
    <row r="10" spans="1:6" ht="18" customHeight="1" x14ac:dyDescent="0.15">
      <c r="A10" s="7">
        <v>78</v>
      </c>
      <c r="B10" s="8" t="s">
        <v>61</v>
      </c>
      <c r="C10" s="8" t="s">
        <v>11</v>
      </c>
      <c r="D10" s="8" t="s">
        <v>59</v>
      </c>
      <c r="E10" s="8" t="s">
        <v>62</v>
      </c>
      <c r="F10" s="28" t="s">
        <v>114</v>
      </c>
    </row>
    <row r="11" spans="1:6" ht="18" customHeight="1" x14ac:dyDescent="0.15">
      <c r="A11" s="7">
        <v>79</v>
      </c>
      <c r="B11" s="8" t="s">
        <v>57</v>
      </c>
      <c r="C11" s="8" t="s">
        <v>58</v>
      </c>
      <c r="D11" s="8" t="s">
        <v>59</v>
      </c>
      <c r="E11" s="8" t="s">
        <v>60</v>
      </c>
      <c r="F11" s="28" t="s">
        <v>98</v>
      </c>
    </row>
    <row r="12" spans="1:6" ht="18" customHeight="1" x14ac:dyDescent="0.15">
      <c r="A12" s="7">
        <v>80</v>
      </c>
      <c r="B12" s="8" t="s">
        <v>56</v>
      </c>
      <c r="C12" s="8" t="s">
        <v>23</v>
      </c>
      <c r="D12" s="8" t="s">
        <v>55</v>
      </c>
      <c r="E12" s="8" t="s">
        <v>49</v>
      </c>
      <c r="F12" s="28" t="s">
        <v>107</v>
      </c>
    </row>
    <row r="13" spans="1:6" ht="18" customHeight="1" x14ac:dyDescent="0.15">
      <c r="A13" s="7">
        <v>81</v>
      </c>
      <c r="B13" s="8" t="s">
        <v>44</v>
      </c>
      <c r="C13" s="8" t="s">
        <v>14</v>
      </c>
      <c r="D13" s="8" t="s">
        <v>55</v>
      </c>
      <c r="E13" s="8" t="s">
        <v>46</v>
      </c>
      <c r="F13" s="28" t="s">
        <v>116</v>
      </c>
    </row>
    <row r="14" spans="1:6" ht="18" customHeight="1" x14ac:dyDescent="0.15">
      <c r="A14" s="7">
        <v>82</v>
      </c>
      <c r="B14" s="8" t="s">
        <v>54</v>
      </c>
      <c r="C14" s="8" t="s">
        <v>9</v>
      </c>
      <c r="D14" s="8" t="s">
        <v>45</v>
      </c>
      <c r="E14" s="8" t="s">
        <v>51</v>
      </c>
      <c r="F14" s="28" t="s">
        <v>115</v>
      </c>
    </row>
    <row r="15" spans="1:6" ht="18" customHeight="1" x14ac:dyDescent="0.15">
      <c r="A15" s="7">
        <v>83</v>
      </c>
      <c r="B15" s="8" t="s">
        <v>52</v>
      </c>
      <c r="C15" s="8" t="s">
        <v>7</v>
      </c>
      <c r="D15" s="8" t="s">
        <v>45</v>
      </c>
      <c r="E15" s="8" t="s">
        <v>53</v>
      </c>
      <c r="F15" s="28" t="s">
        <v>107</v>
      </c>
    </row>
    <row r="16" spans="1:6" ht="18" customHeight="1" x14ac:dyDescent="0.15">
      <c r="A16" s="7">
        <v>84</v>
      </c>
      <c r="B16" s="8" t="s">
        <v>50</v>
      </c>
      <c r="C16" s="8" t="s">
        <v>15</v>
      </c>
      <c r="D16" s="8" t="s">
        <v>45</v>
      </c>
      <c r="E16" s="8" t="s">
        <v>51</v>
      </c>
      <c r="F16" s="28" t="s">
        <v>103</v>
      </c>
    </row>
    <row r="17" spans="1:6" ht="18" customHeight="1" x14ac:dyDescent="0.15">
      <c r="A17" s="7">
        <v>85</v>
      </c>
      <c r="B17" s="8" t="s">
        <v>48</v>
      </c>
      <c r="C17" s="8" t="s">
        <v>27</v>
      </c>
      <c r="D17" s="8" t="s">
        <v>45</v>
      </c>
      <c r="E17" s="8" t="s">
        <v>49</v>
      </c>
      <c r="F17" s="28" t="s">
        <v>101</v>
      </c>
    </row>
    <row r="18" spans="1:6" ht="18" customHeight="1" x14ac:dyDescent="0.15">
      <c r="A18" s="7">
        <v>86</v>
      </c>
      <c r="B18" s="8" t="s">
        <v>47</v>
      </c>
      <c r="C18" s="8" t="s">
        <v>17</v>
      </c>
      <c r="D18" s="8" t="s">
        <v>45</v>
      </c>
      <c r="E18" s="8" t="s">
        <v>39</v>
      </c>
      <c r="F18" s="28" t="s">
        <v>96</v>
      </c>
    </row>
    <row r="19" spans="1:6" ht="18" customHeight="1" x14ac:dyDescent="0.15">
      <c r="A19" s="7">
        <v>87</v>
      </c>
      <c r="B19" s="8" t="s">
        <v>44</v>
      </c>
      <c r="C19" s="8" t="s">
        <v>6</v>
      </c>
      <c r="D19" s="8" t="s">
        <v>45</v>
      </c>
      <c r="E19" s="8" t="s">
        <v>46</v>
      </c>
      <c r="F19" s="28" t="s">
        <v>99</v>
      </c>
    </row>
    <row r="20" spans="1:6" ht="18" customHeight="1" x14ac:dyDescent="0.15">
      <c r="A20" s="7">
        <v>88</v>
      </c>
      <c r="B20" s="8" t="s">
        <v>42</v>
      </c>
      <c r="C20" s="8" t="s">
        <v>43</v>
      </c>
      <c r="D20" s="8" t="s">
        <v>38</v>
      </c>
      <c r="E20" s="8"/>
      <c r="F20" s="28" t="s">
        <v>108</v>
      </c>
    </row>
    <row r="21" spans="1:6" ht="18" customHeight="1" x14ac:dyDescent="0.15">
      <c r="A21" s="7">
        <v>89</v>
      </c>
      <c r="B21" s="8" t="s">
        <v>40</v>
      </c>
      <c r="C21" s="8" t="s">
        <v>41</v>
      </c>
      <c r="D21" s="8" t="s">
        <v>38</v>
      </c>
      <c r="E21" s="8"/>
      <c r="F21" s="28" t="s">
        <v>107</v>
      </c>
    </row>
    <row r="22" spans="1:6" ht="18" customHeight="1" x14ac:dyDescent="0.15">
      <c r="A22" s="7">
        <v>90</v>
      </c>
      <c r="B22" s="8" t="s">
        <v>24</v>
      </c>
      <c r="C22" s="8" t="s">
        <v>37</v>
      </c>
      <c r="D22" s="8" t="s">
        <v>38</v>
      </c>
      <c r="E22" s="8" t="s">
        <v>39</v>
      </c>
      <c r="F22" s="28" t="s">
        <v>97</v>
      </c>
    </row>
    <row r="23" spans="1:6" ht="18" customHeight="1" x14ac:dyDescent="0.15">
      <c r="A23" s="29">
        <v>91</v>
      </c>
      <c r="B23" s="20" t="s">
        <v>19</v>
      </c>
      <c r="C23" s="20" t="s">
        <v>74</v>
      </c>
      <c r="D23" s="8" t="s">
        <v>45</v>
      </c>
      <c r="E23" s="20" t="s">
        <v>60</v>
      </c>
      <c r="F23" s="30" t="s">
        <v>100</v>
      </c>
    </row>
    <row r="24" spans="1:6" ht="18" customHeight="1" thickBot="1" x14ac:dyDescent="0.2">
      <c r="A24" s="10">
        <v>92</v>
      </c>
      <c r="B24" s="11" t="s">
        <v>75</v>
      </c>
      <c r="C24" s="11" t="s">
        <v>74</v>
      </c>
      <c r="D24" s="23" t="s">
        <v>59</v>
      </c>
      <c r="E24" s="11" t="s">
        <v>60</v>
      </c>
      <c r="F24" s="31" t="s">
        <v>106</v>
      </c>
    </row>
  </sheetData>
  <sortState xmlns:xlrd2="http://schemas.microsoft.com/office/spreadsheetml/2017/richdata2" ref="A2:F24">
    <sortCondition ref="A1:A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Strength &amp; Run</vt:lpstr>
      <vt:lpstr>30-30 Test</vt:lpstr>
      <vt:lpstr>Biathlon Race</vt:lpstr>
      <vt:lpstr>Uphil Race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The Vitruvian</cp:lastModifiedBy>
  <dcterms:created xsi:type="dcterms:W3CDTF">2022-06-13T22:52:28Z</dcterms:created>
  <dcterms:modified xsi:type="dcterms:W3CDTF">2022-06-13T22:59:14Z</dcterms:modified>
</cp:coreProperties>
</file>